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Variances" sheetId="1" r:id="rId4"/>
  </sheets>
</workbook>
</file>

<file path=xl/sharedStrings.xml><?xml version="1.0" encoding="utf-8"?>
<sst xmlns="http://schemas.openxmlformats.org/spreadsheetml/2006/main" uniqueCount="36">
  <si>
    <t xml:space="preserve">Explanation of variances – pro forma </t>
  </si>
  <si>
    <t xml:space="preserve">Name of smaller authority: </t>
  </si>
  <si>
    <t>Kelbrook and Sough Patish Council</t>
  </si>
  <si>
    <r>
      <rPr>
        <sz val="8"/>
        <color indexed="8"/>
        <rFont val="Arial"/>
      </rPr>
      <t>County area (local councils and parish meetings only):</t>
    </r>
    <r>
      <rPr>
        <b val="1"/>
        <sz val="8"/>
        <color indexed="8"/>
        <rFont val="Arial"/>
      </rPr>
      <t xml:space="preserve"> </t>
    </r>
  </si>
  <si>
    <t>Pendle</t>
  </si>
  <si>
    <r>
      <rPr>
        <b val="1"/>
        <sz val="10"/>
        <color indexed="12"/>
        <rFont val="Arial"/>
      </rPr>
      <t xml:space="preserve">Insert figures from Section 2 of the AGAR in all </t>
    </r>
    <r>
      <rPr>
        <b val="1"/>
        <u val="single"/>
        <sz val="10"/>
        <color indexed="13"/>
        <rFont val="Arial"/>
      </rPr>
      <t>Blue</t>
    </r>
    <r>
      <rPr>
        <b val="1"/>
        <sz val="10"/>
        <color indexed="12"/>
        <rFont val="Arial"/>
      </rPr>
      <t xml:space="preserve"> highlighted boxes </t>
    </r>
  </si>
  <si>
    <r>
      <rPr>
        <b val="1"/>
        <sz val="10"/>
        <color indexed="8"/>
        <rFont val="Arial"/>
      </rPr>
      <t xml:space="preserve">Next, please provide full explanations, including numerical values, for the following that will be flagged in the green boxes where relevant:
</t>
    </r>
    <r>
      <rPr>
        <sz val="10"/>
        <color indexed="8"/>
        <rFont val="Arial"/>
      </rPr>
      <t xml:space="preserve">• variances of more than 15% between totals for individual boxes (except variances of less than £200); 
</t>
    </r>
    <r>
      <rPr>
        <sz val="10"/>
        <color indexed="8"/>
        <rFont val="Arial"/>
      </rPr>
      <t xml:space="preserve">• </t>
    </r>
    <r>
      <rPr>
        <b val="1"/>
        <sz val="10"/>
        <color indexed="12"/>
        <rFont val="Arial"/>
      </rPr>
      <t>New from 2020/21 onwards:</t>
    </r>
    <r>
      <rPr>
        <sz val="10"/>
        <color indexed="8"/>
        <rFont val="Arial"/>
      </rPr>
      <t xml:space="preserve"> variances of £100,000 or more require explanation regardless of the % variation year on year;
</t>
    </r>
  </si>
  <si>
    <t>2022/23</t>
  </si>
  <si>
    <t>2023/24</t>
  </si>
  <si>
    <t>Variance</t>
  </si>
  <si>
    <t>Explanation Required?</t>
  </si>
  <si>
    <r>
      <rPr>
        <sz val="11"/>
        <color indexed="8"/>
        <rFont val="Arial"/>
      </rPr>
      <t xml:space="preserve">Automatic responses trigger below based on figures input, </t>
    </r>
    <r>
      <rPr>
        <b val="1"/>
        <sz val="11"/>
        <color indexed="8"/>
        <rFont val="Arial"/>
      </rPr>
      <t>DO NOT OVERWRITE THESE BOXES</t>
    </r>
  </si>
  <si>
    <r>
      <rPr>
        <b val="1"/>
        <sz val="11"/>
        <color indexed="8"/>
        <rFont val="Arial"/>
      </rPr>
      <t xml:space="preserve">Explanation from smaller authority </t>
    </r>
    <r>
      <rPr>
        <b val="1"/>
        <u val="single"/>
        <sz val="11"/>
        <color indexed="8"/>
        <rFont val="Arial"/>
      </rPr>
      <t>(must include narrative and supporting figures)</t>
    </r>
  </si>
  <si>
    <t>£</t>
  </si>
  <si>
    <t>%</t>
  </si>
  <si>
    <t>1 Balances Brought Forward</t>
  </si>
  <si>
    <t>Explanation of % variance from PY opening balance not required - Balance brought forward agrees</t>
  </si>
  <si>
    <t>2 Precept or Rates and Levies</t>
  </si>
  <si>
    <t>NO</t>
  </si>
  <si>
    <t xml:space="preserve"> </t>
  </si>
  <si>
    <t>3 Total Other Receipts</t>
  </si>
  <si>
    <t>YES</t>
  </si>
  <si>
    <t xml:space="preserve">The parish council has obtained grants which include a grant for footpaths, environmental grant, West Craven Area Committee grant, orchard planting grant </t>
  </si>
  <si>
    <t>4 Staff Costs</t>
  </si>
  <si>
    <r>
      <rPr>
        <sz val="10"/>
        <color indexed="8"/>
        <rFont val="Helvetica Neue"/>
      </rPr>
      <t xml:space="preserve">Includes £1725.40 owed to previous clerk for last year 2022/23 this was </t>
    </r>
    <r>
      <rPr>
        <b val="1"/>
        <sz val="10"/>
        <color indexed="8"/>
        <rFont val="Helvetica Neue"/>
      </rPr>
      <t xml:space="preserve">not </t>
    </r>
    <r>
      <rPr>
        <sz val="10"/>
        <color indexed="8"/>
        <rFont val="Helvetica Neue"/>
      </rPr>
      <t>paid in 2022/23 and was paid in 2023/24.  A lengths man was employed 2023/24 at an end of year cost of £682.40. plus current clerk pay £2927 all these plus the additional HMRC associated costs</t>
    </r>
  </si>
  <si>
    <t>5 Loan Interest/Capital Repayment</t>
  </si>
  <si>
    <t>6 All Other Payments</t>
  </si>
  <si>
    <t>The maintenance budget was increased 2023/4 to allow for essential repairs and lack of investment in previous years.  In addition many payments were not made in 2022/3 and double payments needed to be made in 2023/4 to bring the accounts up to date.  This included election costs of £1024.33, PKF and accountant unpaid invoices amounting to £1854, unpaid invoices for Pendle Borough Council for £10095 for 2022/3 and 2023/4.  Unpaid invoice for jubilee celebrations for 2022/3 amounting to £440.81.  Unpaid invoice 2022/23 for village hall hire £220.00.  2 large Christmas trees and lighting purchased for Kelbrook and Sough.  Extra maintenance money has been put aside for the following 3 years to restore and maintain where the village has fallen into disrepair and improve where possible</t>
  </si>
  <si>
    <t>7 Balances Carried Forward</t>
  </si>
  <si>
    <t>VARIANCE EXPLANATION NOT REQUIRED</t>
  </si>
  <si>
    <t>8 Total Cash and Short Term Investments</t>
  </si>
  <si>
    <t>9 Total Fixed Assets plus Other Long Term Investments and Assets</t>
  </si>
  <si>
    <t>10 Total Borrowings</t>
  </si>
  <si>
    <t>Rounding errors of up to £2 are tolerable</t>
  </si>
  <si>
    <t>Variances of £200 or less are tolerable</t>
  </si>
  <si>
    <t>BOX 10 VARIANCE EXPLANATION NOT REQUIRED IF CHANGE CAN BE EXPLAINED BY BOX 5 (CAPITAL PLUS INTEREST PAYMENT)</t>
  </si>
</sst>
</file>

<file path=xl/styles.xml><?xml version="1.0" encoding="utf-8"?>
<styleSheet xmlns="http://schemas.openxmlformats.org/spreadsheetml/2006/main">
  <numFmts count="1">
    <numFmt numFmtId="0" formatCode="General"/>
  </numFmts>
  <fonts count="18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sz val="14"/>
      <color indexed="8"/>
      <name val="Arial"/>
    </font>
    <font>
      <sz val="11"/>
      <color indexed="8"/>
      <name val="Arial"/>
    </font>
    <font>
      <b val="1"/>
      <sz val="12"/>
      <color indexed="8"/>
      <name val="Arial"/>
    </font>
    <font>
      <sz val="8"/>
      <color indexed="8"/>
      <name val="Arial"/>
    </font>
    <font>
      <b val="1"/>
      <sz val="10"/>
      <color indexed="8"/>
      <name val="Arial"/>
    </font>
    <font>
      <b val="1"/>
      <sz val="8"/>
      <color indexed="8"/>
      <name val="Arial"/>
    </font>
    <font>
      <b val="1"/>
      <sz val="10"/>
      <color indexed="12"/>
      <name val="Arial"/>
    </font>
    <font>
      <b val="1"/>
      <u val="single"/>
      <sz val="10"/>
      <color indexed="13"/>
      <name val="Arial"/>
    </font>
    <font>
      <sz val="10"/>
      <color indexed="8"/>
      <name val="Arial"/>
    </font>
    <font>
      <sz val="10"/>
      <color indexed="8"/>
      <name val="Symbol"/>
    </font>
    <font>
      <b val="1"/>
      <sz val="11"/>
      <color indexed="8"/>
      <name val="Arial"/>
    </font>
    <font>
      <b val="1"/>
      <u val="single"/>
      <sz val="11"/>
      <color indexed="8"/>
      <name val="Arial"/>
    </font>
    <font>
      <sz val="10"/>
      <color indexed="8"/>
      <name val="Helvetica Neue"/>
    </font>
    <font>
      <b val="1"/>
      <sz val="10"/>
      <color indexed="8"/>
      <name val="Helvetica Neue"/>
    </font>
    <font>
      <b val="1"/>
      <sz val="11"/>
      <color indexed="12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</fills>
  <borders count="2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/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63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left" vertical="center"/>
    </xf>
    <xf numFmtId="0" fontId="4" fillId="2" borderId="1" applyNumberFormat="0" applyFont="1" applyFill="1" applyBorder="1" applyAlignment="1" applyProtection="0">
      <alignment horizontal="left" vertical="center"/>
    </xf>
    <xf numFmtId="0" fontId="4" fillId="2" borderId="2" applyNumberFormat="0" applyFont="1" applyFill="1" applyBorder="1" applyAlignment="1" applyProtection="0">
      <alignment horizontal="left" vertical="center"/>
    </xf>
    <xf numFmtId="0" fontId="5" fillId="2" borderId="1" applyNumberFormat="0" applyFont="1" applyFill="1" applyBorder="1" applyAlignment="1" applyProtection="0">
      <alignment vertical="top"/>
    </xf>
    <xf numFmtId="0" fontId="0" fillId="2" borderId="1" applyNumberFormat="0" applyFont="1" applyFill="1" applyBorder="1" applyAlignment="1" applyProtection="0">
      <alignment vertical="bottom" wrapText="1"/>
    </xf>
    <xf numFmtId="0" fontId="0" fillId="2" borderId="1" applyNumberFormat="0" applyFont="1" applyFill="1" applyBorder="1" applyAlignment="1" applyProtection="0">
      <alignment vertical="bottom"/>
    </xf>
    <xf numFmtId="49" fontId="6" fillId="2" borderId="1" applyNumberFormat="1" applyFont="1" applyFill="1" applyBorder="1" applyAlignment="1" applyProtection="0">
      <alignment vertical="bottom"/>
    </xf>
    <xf numFmtId="0" fontId="4" fillId="2" borderId="3" applyNumberFormat="0" applyFont="1" applyFill="1" applyBorder="1" applyAlignment="1" applyProtection="0">
      <alignment horizontal="left" vertical="center"/>
    </xf>
    <xf numFmtId="49" fontId="7" fillId="3" borderId="4" applyNumberFormat="1" applyFont="1" applyFill="1" applyBorder="1" applyAlignment="1" applyProtection="0">
      <alignment horizontal="center" vertical="bottom"/>
    </xf>
    <xf numFmtId="0" fontId="4" fillId="2" borderId="5" applyNumberFormat="0" applyFont="1" applyFill="1" applyBorder="1" applyAlignment="1" applyProtection="0">
      <alignment horizontal="left" vertical="center"/>
    </xf>
    <xf numFmtId="0" fontId="0" fillId="2" borderId="3" applyNumberFormat="0" applyFont="1" applyFill="1" applyBorder="1" applyAlignment="1" applyProtection="0">
      <alignment vertical="bottom"/>
    </xf>
    <xf numFmtId="49" fontId="0" fillId="3" borderId="4" applyNumberFormat="1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49" fontId="9" fillId="2" borderId="1" applyNumberFormat="1" applyFont="1" applyFill="1" applyBorder="1" applyAlignment="1" applyProtection="0">
      <alignment vertical="bottom"/>
    </xf>
    <xf numFmtId="0" fontId="0" fillId="2" borderId="6" applyNumberFormat="0" applyFont="1" applyFill="1" applyBorder="1" applyAlignment="1" applyProtection="0">
      <alignment vertical="bottom"/>
    </xf>
    <xf numFmtId="49" fontId="7" fillId="2" borderId="1" applyNumberFormat="1" applyFont="1" applyFill="1" applyBorder="1" applyAlignment="1" applyProtection="0">
      <alignment horizontal="left" vertical="center" wrapText="1"/>
    </xf>
    <xf numFmtId="0" fontId="7" fillId="2" borderId="1" applyNumberFormat="0" applyFont="1" applyFill="1" applyBorder="1" applyAlignment="1" applyProtection="0">
      <alignment horizontal="left" vertical="center"/>
    </xf>
    <xf numFmtId="0" fontId="12" fillId="2" borderId="1" applyNumberFormat="0" applyFont="1" applyFill="1" applyBorder="1" applyAlignment="1" applyProtection="0">
      <alignment horizontal="left" vertical="center"/>
    </xf>
    <xf numFmtId="0" fontId="4" fillId="2" borderId="1" applyNumberFormat="0" applyFont="1" applyFill="1" applyBorder="1" applyAlignment="1" applyProtection="0">
      <alignment horizontal="center" vertical="bottom"/>
    </xf>
    <xf numFmtId="0" fontId="0" fillId="2" borderId="7" applyNumberFormat="0" applyFont="1" applyFill="1" applyBorder="1" applyAlignment="1" applyProtection="0">
      <alignment vertical="bottom" wrapText="1"/>
    </xf>
    <xf numFmtId="0" fontId="13" fillId="2" borderId="7" applyNumberFormat="0" applyFont="1" applyFill="1" applyBorder="1" applyAlignment="1" applyProtection="0">
      <alignment vertical="bottom"/>
    </xf>
    <xf numFmtId="49" fontId="13" fillId="2" borderId="1" applyNumberFormat="1" applyFont="1" applyFill="1" applyBorder="1" applyAlignment="1" applyProtection="0">
      <alignment horizontal="center" vertical="bottom"/>
    </xf>
    <xf numFmtId="0" fontId="13" fillId="2" borderId="1" applyNumberFormat="0" applyFont="1" applyFill="1" applyBorder="1" applyAlignment="1" applyProtection="0">
      <alignment vertical="bottom"/>
    </xf>
    <xf numFmtId="0" fontId="13" fillId="2" borderId="1" applyNumberFormat="0" applyFont="1" applyFill="1" applyBorder="1" applyAlignment="1" applyProtection="0">
      <alignment horizontal="center" vertical="bottom"/>
    </xf>
    <xf numFmtId="49" fontId="13" fillId="2" borderId="8" applyNumberFormat="1" applyFont="1" applyFill="1" applyBorder="1" applyAlignment="1" applyProtection="0">
      <alignment horizontal="center" vertical="bottom" wrapText="1"/>
    </xf>
    <xf numFmtId="49" fontId="0" fillId="4" borderId="9" applyNumberFormat="1" applyFont="1" applyFill="1" applyBorder="1" applyAlignment="1" applyProtection="0">
      <alignment vertical="bottom" wrapText="1"/>
    </xf>
    <xf numFmtId="49" fontId="13" fillId="2" borderId="9" applyNumberFormat="1" applyFont="1" applyFill="1" applyBorder="1" applyAlignment="1" applyProtection="0">
      <alignment vertical="bottom" wrapText="1"/>
    </xf>
    <xf numFmtId="0" fontId="0" fillId="2" borderId="10" applyNumberFormat="0" applyFont="1" applyFill="1" applyBorder="1" applyAlignment="1" applyProtection="0">
      <alignment vertical="bottom"/>
    </xf>
    <xf numFmtId="0" fontId="0" fillId="2" borderId="11" applyNumberFormat="0" applyFont="1" applyFill="1" applyBorder="1" applyAlignment="1" applyProtection="0">
      <alignment vertical="bottom" wrapText="1"/>
    </xf>
    <xf numFmtId="0" fontId="4" fillId="2" borderId="12" applyNumberFormat="0" applyFont="1" applyFill="1" applyBorder="1" applyAlignment="1" applyProtection="0">
      <alignment horizontal="center" vertical="bottom"/>
    </xf>
    <xf numFmtId="0" fontId="0" fillId="2" borderId="12" applyNumberFormat="0" applyFont="1" applyFill="1" applyBorder="1" applyAlignment="1" applyProtection="0">
      <alignment vertical="bottom"/>
    </xf>
    <xf numFmtId="49" fontId="4" fillId="2" borderId="1" applyNumberFormat="1" applyFont="1" applyFill="1" applyBorder="1" applyAlignment="1" applyProtection="0">
      <alignment horizontal="left" vertical="center"/>
    </xf>
    <xf numFmtId="0" fontId="4" fillId="2" borderId="13" applyNumberFormat="0" applyFont="1" applyFill="1" applyBorder="1" applyAlignment="1" applyProtection="0">
      <alignment horizontal="left" vertical="center"/>
    </xf>
    <xf numFmtId="3" fontId="7" fillId="5" borderId="14" applyNumberFormat="1" applyFont="1" applyFill="1" applyBorder="1" applyAlignment="1" applyProtection="0">
      <alignment horizontal="center" vertical="bottom"/>
    </xf>
    <xf numFmtId="0" fontId="0" fillId="2" borderId="15" applyNumberFormat="0" applyFont="1" applyFill="1" applyBorder="1" applyAlignment="1" applyProtection="0">
      <alignment vertical="bottom"/>
    </xf>
    <xf numFmtId="3" fontId="0" fillId="2" borderId="16" applyNumberFormat="1" applyFont="1" applyFill="1" applyBorder="1" applyAlignment="1" applyProtection="0">
      <alignment vertical="bottom"/>
    </xf>
    <xf numFmtId="0" fontId="0" fillId="2" borderId="8" applyNumberFormat="0" applyFont="1" applyFill="1" applyBorder="1" applyAlignment="1" applyProtection="0">
      <alignment vertical="bottom"/>
    </xf>
    <xf numFmtId="0" fontId="0" fillId="2" borderId="9" applyNumberFormat="0" applyFont="1" applyFill="1" applyBorder="1" applyAlignment="1" applyProtection="0">
      <alignment vertical="bottom" wrapText="1"/>
    </xf>
    <xf numFmtId="3" fontId="0" fillId="2" borderId="17" applyNumberFormat="1" applyFont="1" applyFill="1" applyBorder="1" applyAlignment="1" applyProtection="0">
      <alignment vertical="bottom"/>
    </xf>
    <xf numFmtId="0" fontId="0" fillId="2" borderId="18" applyNumberFormat="0" applyFont="1" applyFill="1" applyBorder="1" applyAlignment="1" applyProtection="0">
      <alignment vertical="bottom" wrapText="1"/>
    </xf>
    <xf numFmtId="49" fontId="4" fillId="2" borderId="1" applyNumberFormat="1" applyFont="1" applyFill="1" applyBorder="1" applyAlignment="1" applyProtection="0">
      <alignment horizontal="left" vertical="center" wrapText="1"/>
    </xf>
    <xf numFmtId="0" fontId="0" fillId="2" borderId="13" applyNumberFormat="0" applyFont="1" applyFill="1" applyBorder="1" applyAlignment="1" applyProtection="0">
      <alignment vertical="bottom" wrapText="1"/>
    </xf>
    <xf numFmtId="10" fontId="0" fillId="2" borderId="1" applyNumberFormat="1" applyFont="1" applyFill="1" applyBorder="1" applyAlignment="1" applyProtection="0">
      <alignment vertical="bottom"/>
    </xf>
    <xf numFmtId="0" fontId="0" fillId="2" borderId="1" applyNumberFormat="1" applyFont="1" applyFill="1" applyBorder="1" applyAlignment="1" applyProtection="0">
      <alignment vertical="bottom"/>
    </xf>
    <xf numFmtId="0" fontId="4" fillId="2" borderId="1" applyNumberFormat="1" applyFont="1" applyFill="1" applyBorder="1" applyAlignment="1" applyProtection="0">
      <alignment horizontal="center" vertical="bottom"/>
    </xf>
    <xf numFmtId="49" fontId="4" fillId="2" borderId="8" applyNumberFormat="1" applyFont="1" applyFill="1" applyBorder="1" applyAlignment="1" applyProtection="0">
      <alignment horizontal="center" vertical="bottom"/>
    </xf>
    <xf numFmtId="3" fontId="0" fillId="2" borderId="1" applyNumberFormat="1" applyFont="1" applyFill="1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vertical="center"/>
    </xf>
    <xf numFmtId="0" fontId="0" fillId="2" borderId="1" applyNumberFormat="0" applyFont="1" applyFill="1" applyBorder="1" applyAlignment="1" applyProtection="0">
      <alignment vertical="center"/>
    </xf>
    <xf numFmtId="0" fontId="0" fillId="2" borderId="13" applyNumberFormat="0" applyFont="1" applyFill="1" applyBorder="1" applyAlignment="1" applyProtection="0">
      <alignment vertical="center"/>
    </xf>
    <xf numFmtId="0" fontId="0" fillId="4" borderId="9" applyNumberFormat="0" applyFont="1" applyFill="1" applyBorder="1" applyAlignment="1" applyProtection="0">
      <alignment vertical="bottom" wrapText="1"/>
    </xf>
    <xf numFmtId="49" fontId="0" fillId="2" borderId="9" applyNumberFormat="1" applyFont="1" applyFill="1" applyBorder="1" applyAlignment="1" applyProtection="0">
      <alignment vertical="bottom" wrapText="1"/>
    </xf>
    <xf numFmtId="0" fontId="4" fillId="2" borderId="8" applyNumberFormat="0" applyFont="1" applyFill="1" applyBorder="1" applyAlignment="1" applyProtection="0">
      <alignment horizontal="center" vertical="bottom"/>
    </xf>
    <xf numFmtId="49" fontId="15" fillId="2" borderId="9" applyNumberFormat="1" applyFont="1" applyFill="1" applyBorder="1" applyAlignment="1" applyProtection="0">
      <alignment vertical="bottom" wrapText="1"/>
    </xf>
    <xf numFmtId="0" fontId="0" fillId="2" borderId="13" applyNumberFormat="0" applyFont="1" applyFill="1" applyBorder="1" applyAlignment="1" applyProtection="0">
      <alignment vertical="bottom"/>
    </xf>
    <xf numFmtId="3" fontId="7" fillId="6" borderId="14" applyNumberFormat="1" applyFont="1" applyFill="1" applyBorder="1" applyAlignment="1" applyProtection="0">
      <alignment horizontal="center" vertical="bottom"/>
    </xf>
    <xf numFmtId="49" fontId="0" fillId="7" borderId="9" applyNumberFormat="1" applyFont="1" applyFill="1" applyBorder="1" applyAlignment="1" applyProtection="0">
      <alignment vertical="bottom" wrapText="1"/>
    </xf>
    <xf numFmtId="0" fontId="0" fillId="2" borderId="10" applyNumberFormat="0" applyFont="1" applyFill="1" applyBorder="1" applyAlignment="1" applyProtection="0">
      <alignment vertical="bottom" wrapText="1"/>
    </xf>
    <xf numFmtId="0" fontId="0" fillId="2" borderId="19" applyNumberFormat="0" applyFont="1" applyFill="1" applyBorder="1" applyAlignment="1" applyProtection="0">
      <alignment vertical="bottom"/>
    </xf>
    <xf numFmtId="49" fontId="17" fillId="2" borderId="1" applyNumberFormat="1" applyFont="1" applyFill="1" applyBorder="1" applyAlignment="1" applyProtection="0">
      <alignment vertical="bottom"/>
    </xf>
    <xf numFmtId="0" fontId="4" fillId="2" borderId="1" applyNumberFormat="0" applyFont="1" applyFill="1" applyBorder="1" applyAlignment="1" applyProtection="0">
      <alignment horizontal="left"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00b0f0"/>
      <rgbColor rgb="ffdd0806"/>
      <rgbColor rgb="ff333399"/>
      <rgbColor rgb="ff92d050"/>
      <rgbColor rgb="ff66ccff"/>
      <rgbColor rgb="fffcf305"/>
      <rgbColor rgb="ffff00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V35"/>
  <sheetViews>
    <sheetView workbookViewId="0" showGridLines="0" defaultGridColor="1"/>
  </sheetViews>
  <sheetFormatPr defaultColWidth="8.83333" defaultRowHeight="14.25" customHeight="1" outlineLevelRow="0" outlineLevelCol="0"/>
  <cols>
    <col min="1" max="1" width="10.8516" style="1" customWidth="1"/>
    <col min="2" max="2" width="9.17188" style="1" customWidth="1"/>
    <col min="3" max="3" width="32.5" style="1" customWidth="1"/>
    <col min="4" max="4" width="9.17188" style="1" customWidth="1"/>
    <col min="5" max="5" width="3.35156" style="1" customWidth="1"/>
    <col min="6" max="6" width="9.17188" style="1" customWidth="1"/>
    <col min="7" max="7" width="10.1719" style="1" customWidth="1"/>
    <col min="8" max="8" width="9.5" style="1" customWidth="1"/>
    <col min="9" max="11" width="9.17188" style="1" customWidth="1"/>
    <col min="12" max="12" width="13.3516" style="1" customWidth="1"/>
    <col min="13" max="13" width="50.5" style="1" customWidth="1"/>
    <col min="14" max="14" width="86" style="1" customWidth="1"/>
    <col min="15" max="22" width="9.17188" style="1" customWidth="1"/>
    <col min="23" max="16384" width="8.85156" style="1" customWidth="1"/>
  </cols>
  <sheetData>
    <row r="1" ht="18.5" customHeight="1">
      <c r="A1" t="s" s="2">
        <v>0</v>
      </c>
      <c r="B1" s="3"/>
      <c r="C1" s="4"/>
      <c r="D1" s="3"/>
      <c r="E1" s="3"/>
      <c r="F1" s="3"/>
      <c r="G1" s="3"/>
      <c r="H1" s="3"/>
      <c r="I1" s="3"/>
      <c r="J1" s="3"/>
      <c r="K1" s="3"/>
      <c r="L1" s="5"/>
      <c r="M1" s="6"/>
      <c r="N1" s="7"/>
      <c r="O1" s="7"/>
      <c r="P1" s="7"/>
      <c r="Q1" s="7"/>
      <c r="R1" s="7"/>
      <c r="S1" s="7"/>
      <c r="T1" s="7"/>
      <c r="U1" s="7"/>
      <c r="V1" s="7"/>
    </row>
    <row r="2" ht="16.6" customHeight="1">
      <c r="A2" t="s" s="8">
        <v>1</v>
      </c>
      <c r="B2" s="9"/>
      <c r="C2" t="s" s="10">
        <v>2</v>
      </c>
      <c r="D2" s="11"/>
      <c r="E2" s="3"/>
      <c r="F2" s="3"/>
      <c r="G2" s="3"/>
      <c r="H2" s="3"/>
      <c r="I2" s="3"/>
      <c r="J2" s="3"/>
      <c r="K2" s="3"/>
      <c r="L2" s="5"/>
      <c r="M2" s="6"/>
      <c r="N2" s="7"/>
      <c r="O2" s="7"/>
      <c r="P2" s="7"/>
      <c r="Q2" s="7"/>
      <c r="R2" s="7"/>
      <c r="S2" s="7"/>
      <c r="T2" s="7"/>
      <c r="U2" s="7"/>
      <c r="V2" s="7"/>
    </row>
    <row r="3" ht="16.6" customHeight="1">
      <c r="A3" t="s" s="8">
        <v>3</v>
      </c>
      <c r="B3" s="12"/>
      <c r="C3" t="s" s="13">
        <v>4</v>
      </c>
      <c r="D3" s="14"/>
      <c r="E3" s="7"/>
      <c r="F3" s="7"/>
      <c r="G3" s="7"/>
      <c r="H3" s="7"/>
      <c r="I3" s="7"/>
      <c r="J3" s="7"/>
      <c r="K3" s="7"/>
      <c r="L3" s="5"/>
      <c r="M3" s="6"/>
      <c r="N3" s="7"/>
      <c r="O3" s="7"/>
      <c r="P3" s="7"/>
      <c r="Q3" s="7"/>
      <c r="R3" s="7"/>
      <c r="S3" s="7"/>
      <c r="T3" s="7"/>
      <c r="U3" s="7"/>
      <c r="V3" s="7"/>
    </row>
    <row r="4" ht="13.65" customHeight="1">
      <c r="A4" t="s" s="15">
        <v>5</v>
      </c>
      <c r="B4" s="7"/>
      <c r="C4" s="16"/>
      <c r="D4" s="7"/>
      <c r="E4" s="7"/>
      <c r="F4" s="7"/>
      <c r="G4" s="7"/>
      <c r="H4" s="7"/>
      <c r="I4" s="7"/>
      <c r="J4" s="7"/>
      <c r="K4" s="7"/>
      <c r="L4" s="7"/>
      <c r="M4" s="6"/>
      <c r="N4" s="7"/>
      <c r="O4" s="7"/>
      <c r="P4" s="7"/>
      <c r="Q4" s="7"/>
      <c r="R4" s="7"/>
      <c r="S4" s="7"/>
      <c r="T4" s="7"/>
      <c r="U4" s="7"/>
      <c r="V4" s="7"/>
    </row>
    <row r="5" ht="98.25" customHeight="1">
      <c r="A5" t="s" s="17">
        <v>6</v>
      </c>
      <c r="B5" s="18"/>
      <c r="C5" s="18"/>
      <c r="D5" s="18"/>
      <c r="E5" s="18"/>
      <c r="F5" s="18"/>
      <c r="G5" s="18"/>
      <c r="H5" s="18"/>
      <c r="I5" s="7"/>
      <c r="J5" s="7"/>
      <c r="K5" s="7"/>
      <c r="L5" s="7"/>
      <c r="M5" s="6"/>
      <c r="N5" s="7"/>
      <c r="O5" s="7"/>
      <c r="P5" s="7"/>
      <c r="Q5" s="7"/>
      <c r="R5" s="7"/>
      <c r="S5" s="7"/>
      <c r="T5" s="7"/>
      <c r="U5" s="7"/>
      <c r="V5" s="7"/>
    </row>
    <row r="6" ht="15" customHeight="1">
      <c r="A6" s="19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6"/>
      <c r="N6" s="7"/>
      <c r="O6" s="7"/>
      <c r="P6" s="7"/>
      <c r="Q6" s="7"/>
      <c r="R6" s="7"/>
      <c r="S6" s="7"/>
      <c r="T6" s="7"/>
      <c r="U6" s="7"/>
      <c r="V6" s="7"/>
    </row>
    <row r="7" ht="15" customHeight="1">
      <c r="A7" s="19"/>
      <c r="B7" s="7"/>
      <c r="C7" s="7"/>
      <c r="D7" s="20"/>
      <c r="E7" s="7"/>
      <c r="F7" s="20"/>
      <c r="G7" s="7"/>
      <c r="H7" s="7"/>
      <c r="I7" s="7"/>
      <c r="J7" s="7"/>
      <c r="K7" s="7"/>
      <c r="L7" s="7"/>
      <c r="M7" s="21"/>
      <c r="N7" s="22"/>
      <c r="O7" s="7"/>
      <c r="P7" s="7"/>
      <c r="Q7" s="7"/>
      <c r="R7" s="7"/>
      <c r="S7" s="7"/>
      <c r="T7" s="7"/>
      <c r="U7" s="7"/>
      <c r="V7" s="7"/>
    </row>
    <row r="8" ht="26.6" customHeight="1">
      <c r="A8" s="7"/>
      <c r="B8" s="7"/>
      <c r="C8" s="7"/>
      <c r="D8" t="s" s="23">
        <v>7</v>
      </c>
      <c r="E8" s="24"/>
      <c r="F8" t="s" s="23">
        <v>8</v>
      </c>
      <c r="G8" t="s" s="23">
        <v>9</v>
      </c>
      <c r="H8" t="s" s="23">
        <v>9</v>
      </c>
      <c r="I8" s="25"/>
      <c r="J8" s="25"/>
      <c r="K8" s="25"/>
      <c r="L8" t="s" s="26">
        <v>10</v>
      </c>
      <c r="M8" t="s" s="27">
        <v>11</v>
      </c>
      <c r="N8" t="s" s="28">
        <v>12</v>
      </c>
      <c r="O8" s="29"/>
      <c r="P8" s="7"/>
      <c r="Q8" s="7"/>
      <c r="R8" s="7"/>
      <c r="S8" s="7"/>
      <c r="T8" s="7"/>
      <c r="U8" s="7"/>
      <c r="V8" s="7"/>
    </row>
    <row r="9" ht="14.6" customHeight="1">
      <c r="A9" s="7"/>
      <c r="B9" s="7"/>
      <c r="C9" s="7"/>
      <c r="D9" t="s" s="23">
        <v>13</v>
      </c>
      <c r="E9" s="24"/>
      <c r="F9" t="s" s="23">
        <v>13</v>
      </c>
      <c r="G9" t="s" s="23">
        <v>13</v>
      </c>
      <c r="H9" t="s" s="23">
        <v>14</v>
      </c>
      <c r="I9" s="25"/>
      <c r="J9" s="25"/>
      <c r="K9" s="24"/>
      <c r="L9" s="24"/>
      <c r="M9" s="30"/>
      <c r="N9" s="30"/>
      <c r="O9" s="7"/>
      <c r="P9" s="7"/>
      <c r="Q9" s="7"/>
      <c r="R9" s="7"/>
      <c r="S9" s="7"/>
      <c r="T9" s="7"/>
      <c r="U9" s="7"/>
      <c r="V9" s="7"/>
    </row>
    <row r="10" ht="15.1" customHeight="1">
      <c r="A10" s="7"/>
      <c r="B10" s="7"/>
      <c r="C10" s="7"/>
      <c r="D10" s="31"/>
      <c r="E10" s="20"/>
      <c r="F10" s="32"/>
      <c r="G10" s="7"/>
      <c r="H10" s="7"/>
      <c r="I10" s="7"/>
      <c r="J10" s="7"/>
      <c r="K10" s="7"/>
      <c r="L10" s="7"/>
      <c r="M10" s="21"/>
      <c r="N10" s="21"/>
      <c r="O10" s="7"/>
      <c r="P10" s="7"/>
      <c r="Q10" s="7"/>
      <c r="R10" s="7"/>
      <c r="S10" s="7"/>
      <c r="T10" s="7"/>
      <c r="U10" s="7"/>
      <c r="V10" s="7"/>
    </row>
    <row r="11" ht="27.6" customHeight="1">
      <c r="A11" t="s" s="33">
        <v>15</v>
      </c>
      <c r="B11" s="3"/>
      <c r="C11" s="34"/>
      <c r="D11" s="35">
        <v>40671</v>
      </c>
      <c r="E11" s="36"/>
      <c r="F11" s="35">
        <v>37885</v>
      </c>
      <c r="G11" s="37"/>
      <c r="H11" s="7"/>
      <c r="I11" s="7"/>
      <c r="J11" s="7"/>
      <c r="K11" s="7"/>
      <c r="L11" s="38"/>
      <c r="M11" t="s" s="27">
        <f>IF(F11=D23,"Explanation of % variance from PY opening balance not required - Balance brought forward agrees","Explanation of % variance from PY opening balance not required - Balance brought forward does not agree, query this")</f>
        <v>16</v>
      </c>
      <c r="N11" s="39"/>
      <c r="O11" s="29"/>
      <c r="P11" s="7"/>
      <c r="Q11" s="7"/>
      <c r="R11" s="7"/>
      <c r="S11" s="7"/>
      <c r="T11" s="7"/>
      <c r="U11" s="7"/>
      <c r="V11" s="7"/>
    </row>
    <row r="12" ht="15.6" customHeight="1">
      <c r="A12" s="7"/>
      <c r="B12" s="7"/>
      <c r="C12" s="7"/>
      <c r="D12" s="40"/>
      <c r="E12" s="7"/>
      <c r="F12" s="40"/>
      <c r="G12" s="7"/>
      <c r="H12" s="7"/>
      <c r="I12" s="7"/>
      <c r="J12" s="7"/>
      <c r="K12" s="7"/>
      <c r="L12" s="7"/>
      <c r="M12" s="41"/>
      <c r="N12" s="41"/>
      <c r="O12" s="7"/>
      <c r="P12" s="7"/>
      <c r="Q12" s="7"/>
      <c r="R12" s="7"/>
      <c r="S12" s="7"/>
      <c r="T12" s="7"/>
      <c r="U12" s="7"/>
      <c r="V12" s="7"/>
    </row>
    <row r="13" ht="15.6" customHeight="1">
      <c r="A13" t="s" s="42">
        <v>17</v>
      </c>
      <c r="B13" s="6"/>
      <c r="C13" s="43"/>
      <c r="D13" s="35">
        <v>15250</v>
      </c>
      <c r="E13" s="36"/>
      <c r="F13" s="35">
        <v>15250</v>
      </c>
      <c r="G13" s="37">
        <f>F13-D13</f>
        <v>0</v>
      </c>
      <c r="H13" s="44">
        <f>IF((D13&gt;F13),(D13-F13)/D13,IF(D13&lt;F13,-(D13-F13)/D13,IF(D13=F13,0)))</f>
        <v>0</v>
      </c>
      <c r="I13" s="45">
        <f>IF(D13-F13&lt;200,0,IF(D13-F13&gt;200,1,IF(D13-F13=200,1)))</f>
        <v>0</v>
      </c>
      <c r="J13" s="45">
        <f>IF(F13-D13&lt;200,0,IF(F13-D13&gt;200,1,IF(F13-D13=200,1)))</f>
        <v>0</v>
      </c>
      <c r="K13" s="46">
        <f>IF(H13&lt;0.15,0,IF(H13&gt;0.15,1,IF(H13=0.15,1)))</f>
        <v>0</v>
      </c>
      <c r="L13" t="s" s="47">
        <f>IF((H13&lt;15%)*AND(G13&lt;100000)*OR(G13&gt;-100000),"NO","YES")</f>
        <v>18</v>
      </c>
      <c r="M13" t="s" s="27">
        <f>IF((L13="YES")*AND(I13+J13&lt;1),"Explanation not required, difference less than £200"," ")</f>
        <v>19</v>
      </c>
      <c r="N13" s="39"/>
      <c r="O13" s="29"/>
      <c r="P13" s="7"/>
      <c r="Q13" s="7"/>
      <c r="R13" s="7"/>
      <c r="S13" s="7"/>
      <c r="T13" s="7"/>
      <c r="U13" s="7"/>
      <c r="V13" s="7"/>
    </row>
    <row r="14" ht="15.6" customHeight="1">
      <c r="A14" s="7"/>
      <c r="B14" s="7"/>
      <c r="C14" s="7"/>
      <c r="D14" s="40"/>
      <c r="E14" s="7"/>
      <c r="F14" s="40"/>
      <c r="G14" s="48"/>
      <c r="H14" s="44"/>
      <c r="I14" s="7"/>
      <c r="J14" s="7"/>
      <c r="K14" s="20"/>
      <c r="L14" s="20"/>
      <c r="M14" s="41"/>
      <c r="N14" s="41"/>
      <c r="O14" s="7"/>
      <c r="P14" s="7"/>
      <c r="Q14" s="7"/>
      <c r="R14" s="7"/>
      <c r="S14" s="7"/>
      <c r="T14" s="7"/>
      <c r="U14" s="7"/>
      <c r="V14" s="7"/>
    </row>
    <row r="15" ht="27.6" customHeight="1">
      <c r="A15" t="s" s="49">
        <v>20</v>
      </c>
      <c r="B15" s="50"/>
      <c r="C15" s="51"/>
      <c r="D15" s="35">
        <v>8</v>
      </c>
      <c r="E15" s="36"/>
      <c r="F15" s="35">
        <v>8030</v>
      </c>
      <c r="G15" s="37">
        <f>F15-D15</f>
        <v>8022</v>
      </c>
      <c r="H15" s="44">
        <f>IF((D15&gt;F15),(D15-F15)/D15,IF(D15&lt;F15,-(D15-F15)/D15,IF(D15=F15,0)))</f>
        <v>1002.75</v>
      </c>
      <c r="I15" s="45">
        <f>IF(D15-F15&lt;200,0,IF(D15-F15&gt;200,1,IF(D15-F15=200,1)))</f>
        <v>0</v>
      </c>
      <c r="J15" s="45">
        <f>IF(F15-D15&lt;200,0,IF(F15-D15&gt;200,1,IF(F15-D15=200,1)))</f>
        <v>1</v>
      </c>
      <c r="K15" s="46">
        <f>IF(H15&lt;0.15,0,IF(H15&gt;0.15,1,IF(H15=0.15,1)))</f>
        <v>1</v>
      </c>
      <c r="L15" t="s" s="47">
        <f>IF((H15&lt;15%)*AND(G15&lt;100000)*OR(G15&gt;-100000),"NO","YES")</f>
        <v>21</v>
      </c>
      <c r="M15" s="52"/>
      <c r="N15" t="s" s="53">
        <v>22</v>
      </c>
      <c r="O15" s="29"/>
      <c r="P15" s="7"/>
      <c r="Q15" s="7"/>
      <c r="R15" s="7"/>
      <c r="S15" s="7"/>
      <c r="T15" s="7"/>
      <c r="U15" s="7"/>
      <c r="V15" s="7"/>
    </row>
    <row r="16" ht="15.6" customHeight="1">
      <c r="A16" s="7"/>
      <c r="B16" s="7"/>
      <c r="C16" s="7"/>
      <c r="D16" s="40"/>
      <c r="E16" s="7"/>
      <c r="F16" s="40"/>
      <c r="G16" s="48"/>
      <c r="H16" s="44"/>
      <c r="I16" s="7"/>
      <c r="J16" s="7"/>
      <c r="K16" s="20"/>
      <c r="L16" s="20"/>
      <c r="M16" s="41"/>
      <c r="N16" s="41"/>
      <c r="O16" s="7"/>
      <c r="P16" s="7"/>
      <c r="Q16" s="7"/>
      <c r="R16" s="7"/>
      <c r="S16" s="7"/>
      <c r="T16" s="7"/>
      <c r="U16" s="7"/>
      <c r="V16" s="7"/>
    </row>
    <row r="17" ht="39.75" customHeight="1">
      <c r="A17" t="s" s="49">
        <v>23</v>
      </c>
      <c r="B17" s="50"/>
      <c r="C17" s="51"/>
      <c r="D17" s="35">
        <v>0</v>
      </c>
      <c r="E17" s="36"/>
      <c r="F17" s="35">
        <v>6560</v>
      </c>
      <c r="G17" s="37">
        <f>F17-D17</f>
        <v>6560</v>
      </c>
      <c r="H17" s="44">
        <f>IF((D17&gt;F17),(D17-F17)/D17,IF(D17&lt;F17,-(D17-F17)/D17,IF(D17=F17,0)))</f>
      </c>
      <c r="I17" s="45">
        <f>IF(D17-F17&lt;200,0,IF(D17-F17&gt;200,1,IF(D17-F17=200,1)))</f>
        <v>0</v>
      </c>
      <c r="J17" s="45">
        <f>IF(F17-D17&lt;200,0,IF(F17-D17&gt;200,1,IF(F17-D17=200,1)))</f>
        <v>1</v>
      </c>
      <c r="K17" s="20">
        <f>IF(H17&lt;0.15,0,IF(H17&gt;0.15,1,IF(H17=0.15,1)))</f>
      </c>
      <c r="L17" s="54">
        <f>IF((H17&lt;15%)*AND(G17&lt;100000)*OR(G17&gt;-100000),"NO","YES")</f>
      </c>
      <c r="M17" s="52">
        <f>IF((L17="YES")*AND(I17+J17&lt;1),"Explanation not required, difference less than £200"," ")</f>
      </c>
      <c r="N17" t="s" s="55">
        <v>24</v>
      </c>
      <c r="O17" s="29"/>
      <c r="P17" s="7"/>
      <c r="Q17" s="7"/>
      <c r="R17" s="7"/>
      <c r="S17" s="7"/>
      <c r="T17" s="7"/>
      <c r="U17" s="7"/>
      <c r="V17" s="7"/>
    </row>
    <row r="18" ht="15.6" customHeight="1">
      <c r="A18" s="7"/>
      <c r="B18" s="7"/>
      <c r="C18" s="7"/>
      <c r="D18" s="40"/>
      <c r="E18" s="7"/>
      <c r="F18" s="40"/>
      <c r="G18" s="48"/>
      <c r="H18" s="44"/>
      <c r="I18" s="7"/>
      <c r="J18" s="7"/>
      <c r="K18" s="20"/>
      <c r="L18" s="20"/>
      <c r="M18" s="41"/>
      <c r="N18" s="41"/>
      <c r="O18" s="7"/>
      <c r="P18" s="7"/>
      <c r="Q18" s="7"/>
      <c r="R18" s="7"/>
      <c r="S18" s="7"/>
      <c r="T18" s="7"/>
      <c r="U18" s="7"/>
      <c r="V18" s="7"/>
    </row>
    <row r="19" ht="15.6" customHeight="1">
      <c r="A19" t="s" s="49">
        <v>25</v>
      </c>
      <c r="B19" s="50"/>
      <c r="C19" s="51"/>
      <c r="D19" s="35">
        <v>0</v>
      </c>
      <c r="E19" s="36"/>
      <c r="F19" s="35">
        <v>0</v>
      </c>
      <c r="G19" s="37">
        <f>F19-D19</f>
        <v>0</v>
      </c>
      <c r="H19" s="44">
        <f>IF((D19&gt;F19),(D19-F19)/D19,IF(D19&lt;F19,-(D19-F19)/D19,IF(D19=F19,0)))</f>
        <v>0</v>
      </c>
      <c r="I19" s="45">
        <f>IF(D19-F19&lt;200,0,IF(D19-F19&gt;200,1,IF(D19-F19=200,1)))</f>
        <v>0</v>
      </c>
      <c r="J19" s="45">
        <f>IF(F19-D19&lt;200,0,IF(F19-D19&gt;200,1,IF(F19-D19=200,1)))</f>
        <v>0</v>
      </c>
      <c r="K19" s="46">
        <f>IF(H19&lt;0.15,0,IF(H19&gt;0.15,1,IF(H19=0.15,1)))</f>
        <v>0</v>
      </c>
      <c r="L19" t="s" s="47">
        <f>IF((H19&lt;15%)*AND(G19&lt;100000)*OR(G19&gt;-100000),"NO","YES")</f>
        <v>18</v>
      </c>
      <c r="M19" t="s" s="27">
        <f>IF((L19="YES")*AND(I19+J19&lt;1),"Explanation not required, difference less than £200"," ")</f>
        <v>19</v>
      </c>
      <c r="N19" s="39"/>
      <c r="O19" s="29"/>
      <c r="P19" s="7"/>
      <c r="Q19" s="7"/>
      <c r="R19" s="7"/>
      <c r="S19" s="7"/>
      <c r="T19" s="7"/>
      <c r="U19" s="7"/>
      <c r="V19" s="7"/>
    </row>
    <row r="20" ht="15.6" customHeight="1">
      <c r="A20" s="7"/>
      <c r="B20" s="7"/>
      <c r="C20" s="7"/>
      <c r="D20" s="40"/>
      <c r="E20" s="7"/>
      <c r="F20" s="40"/>
      <c r="G20" s="48"/>
      <c r="H20" s="44"/>
      <c r="I20" s="7"/>
      <c r="J20" s="7"/>
      <c r="K20" s="20"/>
      <c r="L20" s="20"/>
      <c r="M20" s="41"/>
      <c r="N20" s="41"/>
      <c r="O20" s="7"/>
      <c r="P20" s="7"/>
      <c r="Q20" s="7"/>
      <c r="R20" s="7"/>
      <c r="S20" s="7"/>
      <c r="T20" s="7"/>
      <c r="U20" s="7"/>
      <c r="V20" s="7"/>
    </row>
    <row r="21" ht="87.6" customHeight="1">
      <c r="A21" t="s" s="49">
        <v>26</v>
      </c>
      <c r="B21" s="50"/>
      <c r="C21" s="51"/>
      <c r="D21" s="35">
        <v>18044</v>
      </c>
      <c r="E21" s="36"/>
      <c r="F21" s="35">
        <v>28068</v>
      </c>
      <c r="G21" s="37">
        <f>F21-D21</f>
        <v>10024</v>
      </c>
      <c r="H21" s="44">
        <f>IF((D21&gt;F21),(D21-F21)/D21,IF(D21&lt;F21,-(D21-F21)/D21,IF(D21=F21,0)))</f>
        <v>0.555530924407005</v>
      </c>
      <c r="I21" s="45">
        <f>IF(D21-F21&lt;200,0,IF(D21-F21&gt;200,1,IF(D21-F21=200,1)))</f>
        <v>0</v>
      </c>
      <c r="J21" s="45">
        <f>IF(F21-D21&lt;200,0,IF(F21-D21&gt;200,1,IF(F21-D21=200,1)))</f>
        <v>1</v>
      </c>
      <c r="K21" s="46">
        <f>IF(H21&lt;0.15,0,IF(H21&gt;0.15,1,IF(H21=0.15,1)))</f>
        <v>1</v>
      </c>
      <c r="L21" t="s" s="47">
        <f>IF((H21&lt;15%)*AND(G21&lt;100000)*OR(G21&gt;-100000),"NO","YES")</f>
        <v>21</v>
      </c>
      <c r="M21" t="s" s="27">
        <f>IF((L21="YES")*AND(I21+J21&lt;1),"Explanation not required, difference less than £200"," ")</f>
        <v>19</v>
      </c>
      <c r="N21" t="s" s="53">
        <v>27</v>
      </c>
      <c r="O21" s="29"/>
      <c r="P21" s="7"/>
      <c r="Q21" s="7"/>
      <c r="R21" s="7"/>
      <c r="S21" s="7"/>
      <c r="T21" s="7"/>
      <c r="U21" s="7"/>
      <c r="V21" s="7"/>
    </row>
    <row r="22" ht="15.6" customHeight="1">
      <c r="A22" s="7"/>
      <c r="B22" s="7"/>
      <c r="C22" s="7"/>
      <c r="D22" s="40"/>
      <c r="E22" s="7"/>
      <c r="F22" s="40"/>
      <c r="G22" s="48"/>
      <c r="H22" s="44"/>
      <c r="I22" s="7"/>
      <c r="J22" s="7"/>
      <c r="K22" s="20"/>
      <c r="L22" s="20"/>
      <c r="M22" s="41"/>
      <c r="N22" s="30"/>
      <c r="O22" s="7"/>
      <c r="P22" s="7"/>
      <c r="Q22" s="7"/>
      <c r="R22" s="7"/>
      <c r="S22" s="7"/>
      <c r="T22" s="7"/>
      <c r="U22" s="7"/>
      <c r="V22" s="7"/>
    </row>
    <row r="23" ht="15.6" customHeight="1">
      <c r="A23" t="s" s="49">
        <v>28</v>
      </c>
      <c r="B23" s="7"/>
      <c r="C23" s="56"/>
      <c r="D23" s="57">
        <v>37885</v>
      </c>
      <c r="E23" s="36"/>
      <c r="F23" s="57">
        <f>F11+F13+F15-F17-F19-F21</f>
        <v>26537</v>
      </c>
      <c r="G23" s="37"/>
      <c r="H23" s="44"/>
      <c r="I23" s="7"/>
      <c r="J23" s="7"/>
      <c r="K23" s="20"/>
      <c r="L23" s="54"/>
      <c r="M23" t="s" s="58">
        <v>29</v>
      </c>
      <c r="N23" s="59"/>
      <c r="O23" s="7"/>
      <c r="P23" s="7"/>
      <c r="Q23" s="7"/>
      <c r="R23" s="7"/>
      <c r="S23" s="7"/>
      <c r="T23" s="7"/>
      <c r="U23" s="7"/>
      <c r="V23" s="7"/>
    </row>
    <row r="24" ht="15.6" customHeight="1">
      <c r="A24" s="7"/>
      <c r="B24" s="7"/>
      <c r="C24" s="7"/>
      <c r="D24" s="40"/>
      <c r="E24" s="7"/>
      <c r="F24" s="40"/>
      <c r="G24" s="48"/>
      <c r="H24" s="44"/>
      <c r="I24" s="7"/>
      <c r="J24" s="7"/>
      <c r="K24" s="20"/>
      <c r="L24" s="20"/>
      <c r="M24" s="41"/>
      <c r="N24" s="6"/>
      <c r="O24" s="7"/>
      <c r="P24" s="7"/>
      <c r="Q24" s="7"/>
      <c r="R24" s="7"/>
      <c r="S24" s="7"/>
      <c r="T24" s="7"/>
      <c r="U24" s="7"/>
      <c r="V24" s="7"/>
    </row>
    <row r="25" ht="15.6" customHeight="1">
      <c r="A25" t="s" s="49">
        <v>30</v>
      </c>
      <c r="B25" s="50"/>
      <c r="C25" s="51"/>
      <c r="D25" s="35"/>
      <c r="E25" s="36"/>
      <c r="F25" s="35"/>
      <c r="G25" s="37"/>
      <c r="H25" s="44"/>
      <c r="I25" s="7"/>
      <c r="J25" s="7"/>
      <c r="K25" s="20"/>
      <c r="L25" s="54"/>
      <c r="M25" t="s" s="58">
        <v>29</v>
      </c>
      <c r="N25" s="59"/>
      <c r="O25" s="7"/>
      <c r="P25" s="7"/>
      <c r="Q25" s="7"/>
      <c r="R25" s="7"/>
      <c r="S25" s="7"/>
      <c r="T25" s="7"/>
      <c r="U25" s="7"/>
      <c r="V25" s="7"/>
    </row>
    <row r="26" ht="15.6" customHeight="1">
      <c r="A26" s="7"/>
      <c r="B26" s="7"/>
      <c r="C26" s="7"/>
      <c r="D26" s="40"/>
      <c r="E26" s="7"/>
      <c r="F26" s="40"/>
      <c r="G26" s="48"/>
      <c r="H26" s="44"/>
      <c r="I26" s="7"/>
      <c r="J26" s="7"/>
      <c r="K26" s="20"/>
      <c r="L26" s="20"/>
      <c r="M26" s="41"/>
      <c r="N26" s="21"/>
      <c r="O26" s="7"/>
      <c r="P26" s="7"/>
      <c r="Q26" s="7"/>
      <c r="R26" s="7"/>
      <c r="S26" s="7"/>
      <c r="T26" s="7"/>
      <c r="U26" s="7"/>
      <c r="V26" s="7"/>
    </row>
    <row r="27" ht="15.6" customHeight="1">
      <c r="A27" t="s" s="49">
        <v>31</v>
      </c>
      <c r="B27" s="50"/>
      <c r="C27" s="51"/>
      <c r="D27" s="35"/>
      <c r="E27" s="36"/>
      <c r="F27" s="35"/>
      <c r="G27" s="37">
        <f>F27-D27</f>
        <v>0</v>
      </c>
      <c r="H27" s="44">
        <f>IF((D27&gt;F27),(D27-F27)/D27,IF(D27&lt;F27,-(D27-F27)/D27,IF(D27=F27,0)))</f>
        <v>0</v>
      </c>
      <c r="I27" s="45">
        <f>IF(D27-F27&lt;200,0,IF(D27-F27&gt;200,1,IF(D27-F27=200,1)))</f>
        <v>0</v>
      </c>
      <c r="J27" s="45">
        <f>IF(F27-D27&lt;200,0,IF(F27-D27&gt;200,1,IF(F27-D27=200,1)))</f>
        <v>0</v>
      </c>
      <c r="K27" s="46">
        <f>IF(H27&lt;0.15,0,IF(H27&gt;0.15,1,IF(H27=0.15,1)))</f>
        <v>0</v>
      </c>
      <c r="L27" t="s" s="47">
        <f>IF((H27&lt;15%)*AND(G27&lt;100000)*OR(G27&gt;-100000),"NO","YES")</f>
        <v>18</v>
      </c>
      <c r="M27" t="s" s="27">
        <f>IF((L27="YES")*AND(I27+J27&lt;1),"Explanation not required, difference less than £200"," ")</f>
        <v>19</v>
      </c>
      <c r="N27" s="39"/>
      <c r="O27" s="29"/>
      <c r="P27" s="7"/>
      <c r="Q27" s="7"/>
      <c r="R27" s="7"/>
      <c r="S27" s="7"/>
      <c r="T27" s="7"/>
      <c r="U27" s="7"/>
      <c r="V27" s="7"/>
    </row>
    <row r="28" ht="15.6" customHeight="1">
      <c r="A28" s="7"/>
      <c r="B28" s="7"/>
      <c r="C28" s="7"/>
      <c r="D28" s="40"/>
      <c r="E28" s="7"/>
      <c r="F28" s="40"/>
      <c r="G28" s="48"/>
      <c r="H28" s="44"/>
      <c r="I28" s="7"/>
      <c r="J28" s="7"/>
      <c r="K28" s="20"/>
      <c r="L28" s="20"/>
      <c r="M28" s="41"/>
      <c r="N28" s="41"/>
      <c r="O28" s="7"/>
      <c r="P28" s="7"/>
      <c r="Q28" s="7"/>
      <c r="R28" s="7"/>
      <c r="S28" s="7"/>
      <c r="T28" s="7"/>
      <c r="U28" s="7"/>
      <c r="V28" s="7"/>
    </row>
    <row r="29" ht="15.6" customHeight="1">
      <c r="A29" t="s" s="49">
        <v>32</v>
      </c>
      <c r="B29" s="50"/>
      <c r="C29" s="51"/>
      <c r="D29" s="35"/>
      <c r="E29" s="36"/>
      <c r="F29" s="35"/>
      <c r="G29" s="37">
        <f>F29-D29</f>
        <v>0</v>
      </c>
      <c r="H29" s="44">
        <f>IF((D29&gt;F29),(D29-F29)/D29,IF(D29&lt;F29,-(D29-F29)/D29,IF(D29=F29,0)))</f>
        <v>0</v>
      </c>
      <c r="I29" s="45">
        <f>IF(D29-F29&lt;100,0,IF(D29-F29&gt;100,1,IF(D29-F29=100,1)))</f>
        <v>0</v>
      </c>
      <c r="J29" s="45">
        <f>IF(F29-D29&lt;100,0,IF(F29-D29&gt;100,1,IF(F29-D29=100,1)))</f>
        <v>0</v>
      </c>
      <c r="K29" s="46">
        <f>IF(H29&lt;0.15,0,IF(H29&gt;0.15,1,IF(H29=0.15,1)))</f>
        <v>0</v>
      </c>
      <c r="L29" t="s" s="47">
        <f>IF((H29&lt;15%)*AND(G29&lt;100000)*OR(G29&gt;-100000),"NO","YES")</f>
        <v>18</v>
      </c>
      <c r="M29" t="s" s="27">
        <f>IF((L29="YES")*AND(I29+J29&lt;1),"Explanation not required, difference less than £200"," ")</f>
        <v>19</v>
      </c>
      <c r="N29" s="39"/>
      <c r="O29" s="29"/>
      <c r="P29" s="7"/>
      <c r="Q29" s="7"/>
      <c r="R29" s="7"/>
      <c r="S29" s="7"/>
      <c r="T29" s="7"/>
      <c r="U29" s="7"/>
      <c r="V29" s="7"/>
    </row>
    <row r="30" ht="15.1" customHeight="1">
      <c r="A30" s="7"/>
      <c r="B30" s="7"/>
      <c r="C30" s="7"/>
      <c r="D30" s="60"/>
      <c r="E30" s="7"/>
      <c r="F30" s="60"/>
      <c r="G30" s="7"/>
      <c r="H30" s="44"/>
      <c r="I30" s="7"/>
      <c r="J30" s="7"/>
      <c r="K30" s="20"/>
      <c r="L30" s="20"/>
      <c r="M30" s="30"/>
      <c r="N30" s="30"/>
      <c r="O30" s="7"/>
      <c r="P30" s="7"/>
      <c r="Q30" s="7"/>
      <c r="R30" s="7"/>
      <c r="S30" s="7"/>
      <c r="T30" s="7"/>
      <c r="U30" s="7"/>
      <c r="V30" s="7"/>
    </row>
    <row r="31" ht="14.6" customHeight="1">
      <c r="A31" s="7"/>
      <c r="B31" s="7"/>
      <c r="C31" t="s" s="61">
        <v>33</v>
      </c>
      <c r="D31" s="7"/>
      <c r="E31" s="7"/>
      <c r="F31" s="7"/>
      <c r="G31" s="7"/>
      <c r="H31" s="7"/>
      <c r="I31" s="7"/>
      <c r="J31" s="7"/>
      <c r="K31" s="7"/>
      <c r="L31" s="7"/>
      <c r="M31" s="6"/>
      <c r="N31" s="7"/>
      <c r="O31" s="7"/>
      <c r="P31" s="7"/>
      <c r="Q31" s="7"/>
      <c r="R31" s="7"/>
      <c r="S31" s="7"/>
      <c r="T31" s="7"/>
      <c r="U31" s="7"/>
      <c r="V31" s="7"/>
    </row>
    <row r="32" ht="14.6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6"/>
      <c r="N32" s="7"/>
      <c r="O32" s="62"/>
      <c r="P32" s="62"/>
      <c r="Q32" s="62"/>
      <c r="R32" s="62"/>
      <c r="S32" s="62"/>
      <c r="T32" s="62"/>
      <c r="U32" s="62"/>
      <c r="V32" s="62"/>
    </row>
    <row r="33" ht="14.6" customHeight="1">
      <c r="A33" s="7"/>
      <c r="B33" s="7"/>
      <c r="C33" t="s" s="61">
        <v>34</v>
      </c>
      <c r="D33" s="7"/>
      <c r="E33" s="7"/>
      <c r="F33" s="7"/>
      <c r="G33" s="7"/>
      <c r="H33" s="7"/>
      <c r="I33" s="7"/>
      <c r="J33" s="7"/>
      <c r="K33" s="7"/>
      <c r="L33" s="7"/>
      <c r="M33" s="6"/>
      <c r="N33" s="62"/>
      <c r="O33" s="62"/>
      <c r="P33" s="62"/>
      <c r="Q33" s="62"/>
      <c r="R33" s="62"/>
      <c r="S33" s="62"/>
      <c r="T33" s="62"/>
      <c r="U33" s="62"/>
      <c r="V33" s="62"/>
    </row>
    <row r="34" ht="13.5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6"/>
      <c r="N34" s="7"/>
      <c r="O34" s="7"/>
      <c r="P34" s="7"/>
      <c r="Q34" s="7"/>
      <c r="R34" s="7"/>
      <c r="S34" s="7"/>
      <c r="T34" s="7"/>
      <c r="U34" s="7"/>
      <c r="V34" s="7"/>
    </row>
    <row r="35" ht="14.6" customHeight="1">
      <c r="A35" s="7"/>
      <c r="B35" s="7"/>
      <c r="C35" t="s" s="61">
        <v>35</v>
      </c>
      <c r="D35" s="7"/>
      <c r="E35" s="7"/>
      <c r="F35" s="7"/>
      <c r="G35" s="7"/>
      <c r="H35" s="7"/>
      <c r="I35" s="7"/>
      <c r="J35" s="7"/>
      <c r="K35" s="7"/>
      <c r="L35" s="7"/>
      <c r="M35" s="6"/>
      <c r="N35" s="7"/>
      <c r="O35" s="7"/>
      <c r="P35" s="7"/>
      <c r="Q35" s="7"/>
      <c r="R35" s="7"/>
      <c r="S35" s="7"/>
      <c r="T35" s="7"/>
      <c r="U35" s="7"/>
      <c r="V35" s="7"/>
    </row>
  </sheetData>
  <mergeCells count="11">
    <mergeCell ref="A1:K1"/>
    <mergeCell ref="A25:C25"/>
    <mergeCell ref="A27:C27"/>
    <mergeCell ref="A29:C29"/>
    <mergeCell ref="A11:C11"/>
    <mergeCell ref="A13:C13"/>
    <mergeCell ref="A15:C15"/>
    <mergeCell ref="A17:C17"/>
    <mergeCell ref="A5:H5"/>
    <mergeCell ref="A19:C19"/>
    <mergeCell ref="A21:C21"/>
  </mergeCells>
  <pageMargins left="0.708661" right="0.708661" top="0.748031" bottom="0.748031" header="0.314961" footer="0.314961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